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izia.COTTAFAVI\Desktop\"/>
    </mc:Choice>
  </mc:AlternateContent>
  <xr:revisionPtr revIDLastSave="0" documentId="8_{E2AE02C7-9378-460E-8794-2589448C67A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P Box A_Indonesia" sheetId="1" r:id="rId1"/>
    <sheet name="Activity kit" sheetId="9" r:id="rId2"/>
    <sheet name="Training Kit " sheetId="11" r:id="rId3"/>
    <sheet name="Banner-kit" sheetId="10" r:id="rId4"/>
    <sheet name="Hygiene Kit" sheetId="12" r:id="rId5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H7" i="1" s="1"/>
  <c r="I14" i="12"/>
  <c r="I13" i="12"/>
  <c r="I12" i="12"/>
  <c r="I11" i="12"/>
  <c r="I10" i="12"/>
  <c r="I9" i="12"/>
  <c r="I8" i="12"/>
  <c r="I7" i="12"/>
  <c r="I6" i="12"/>
  <c r="I5" i="12"/>
  <c r="I15" i="12" s="1"/>
  <c r="F16" i="1" s="1"/>
  <c r="G16" i="1" s="1"/>
  <c r="H16" i="1" s="1"/>
  <c r="G20" i="10"/>
  <c r="G19" i="10"/>
  <c r="G18" i="10"/>
  <c r="G17" i="10"/>
  <c r="G16" i="10"/>
  <c r="G15" i="10"/>
  <c r="G14" i="10"/>
  <c r="G13" i="10"/>
  <c r="G12" i="10"/>
  <c r="G11" i="10"/>
  <c r="G10" i="10"/>
  <c r="G9" i="10"/>
  <c r="G21" i="10" s="1"/>
  <c r="F23" i="1" s="1"/>
  <c r="G23" i="1" s="1"/>
  <c r="H23" i="1" s="1"/>
  <c r="G8" i="10"/>
  <c r="G7" i="10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14" i="9"/>
  <c r="H14" i="9" s="1"/>
  <c r="I14" i="9" s="1"/>
  <c r="G12" i="9"/>
  <c r="F10" i="9"/>
  <c r="G10" i="9" s="1"/>
  <c r="G8" i="9"/>
  <c r="G7" i="9"/>
  <c r="G9" i="1"/>
  <c r="H9" i="1" s="1"/>
  <c r="G15" i="1"/>
  <c r="H15" i="1" s="1"/>
  <c r="G17" i="1"/>
  <c r="H17" i="1" s="1"/>
  <c r="G18" i="1"/>
  <c r="H18" i="1" s="1"/>
  <c r="G19" i="1"/>
  <c r="H19" i="1" s="1"/>
  <c r="G20" i="1"/>
  <c r="H20" i="1" s="1"/>
  <c r="G14" i="1"/>
  <c r="H14" i="1" s="1"/>
  <c r="G13" i="1"/>
  <c r="H13" i="1" s="1"/>
  <c r="G12" i="1"/>
  <c r="H12" i="1" s="1"/>
  <c r="G11" i="1"/>
  <c r="H11" i="1" s="1"/>
  <c r="G10" i="1"/>
  <c r="H10" i="1" s="1"/>
  <c r="G8" i="1"/>
  <c r="H8" i="1" s="1"/>
  <c r="G24" i="1"/>
  <c r="H24" i="1" s="1"/>
  <c r="A4" i="11"/>
  <c r="A4" i="10"/>
  <c r="G21" i="11" l="1"/>
  <c r="F22" i="1" s="1"/>
  <c r="G22" i="1" s="1"/>
  <c r="H22" i="1" s="1"/>
  <c r="G15" i="9"/>
  <c r="F21" i="1" s="1"/>
  <c r="G21" i="1" s="1"/>
  <c r="G25" i="1" l="1"/>
  <c r="H21" i="1"/>
  <c r="H25" i="1" s="1"/>
  <c r="G27" i="1"/>
  <c r="G28" i="1"/>
  <c r="G26" i="1"/>
</calcChain>
</file>

<file path=xl/sharedStrings.xml><?xml version="1.0" encoding="utf-8"?>
<sst xmlns="http://schemas.openxmlformats.org/spreadsheetml/2006/main" count="277" uniqueCount="182">
  <si>
    <t>Item</t>
  </si>
  <si>
    <t>Specifications</t>
  </si>
  <si>
    <t>Unit</t>
  </si>
  <si>
    <t>Qty. req. for Kit.</t>
  </si>
  <si>
    <t>set</t>
  </si>
  <si>
    <t>unit</t>
  </si>
  <si>
    <t>kit</t>
  </si>
  <si>
    <t xml:space="preserve">PHAST manual. </t>
  </si>
  <si>
    <t>Carrying box</t>
  </si>
  <si>
    <t>Scissors</t>
  </si>
  <si>
    <t>Paint</t>
  </si>
  <si>
    <t>Paint brush</t>
  </si>
  <si>
    <t xml:space="preserve">1” flat, long handle, hog bristle, size 12  </t>
  </si>
  <si>
    <t>½ “ flat, long handle, hog bristle, size 6</t>
  </si>
  <si>
    <t>12 (round), short handle, hog bristle, size 12</t>
  </si>
  <si>
    <t>18 (round), long handle filbert hog bristle, size 18</t>
  </si>
  <si>
    <t>Stencils</t>
  </si>
  <si>
    <t>Gloves</t>
  </si>
  <si>
    <t>Paper, coloured</t>
  </si>
  <si>
    <t>Pencils</t>
  </si>
  <si>
    <t>Markers, permanent</t>
  </si>
  <si>
    <t>Blue tac</t>
  </si>
  <si>
    <t xml:space="preserve"> </t>
  </si>
  <si>
    <t>Waterproof sheets/tarpaulins</t>
  </si>
  <si>
    <t>Qty. req. per Kit.</t>
  </si>
  <si>
    <t xml:space="preserve">TRAINING KIT (two kits per box) </t>
  </si>
  <si>
    <t>Writing pens</t>
  </si>
  <si>
    <t>S/N</t>
  </si>
  <si>
    <t xml:space="preserve">Set of A3 laminated posters </t>
  </si>
  <si>
    <t>Tokens/beads</t>
  </si>
  <si>
    <t xml:space="preserve">Notes/ongoing work: </t>
  </si>
  <si>
    <t xml:space="preserve">ACTIVITY KIT (one kit per box) </t>
  </si>
  <si>
    <t>Activity kit</t>
  </si>
  <si>
    <t>See separate spec. sheet</t>
  </si>
  <si>
    <t>Banner</t>
  </si>
  <si>
    <t xml:space="preserve">BANNER KIT (one kit per box) </t>
  </si>
  <si>
    <t>Logo stickers</t>
  </si>
  <si>
    <t>Paper, white</t>
  </si>
  <si>
    <t>Glo-gel equipment</t>
  </si>
  <si>
    <t>Instructions for using Glo-gel equipment</t>
  </si>
  <si>
    <t>Snakes and ladders game</t>
  </si>
  <si>
    <t>game</t>
  </si>
  <si>
    <t>Box/Bag</t>
  </si>
  <si>
    <t>Instructions for snakes and ladders game</t>
  </si>
  <si>
    <t>UV light</t>
  </si>
  <si>
    <t>bottle</t>
  </si>
  <si>
    <t>light</t>
  </si>
  <si>
    <t>Hand puppets</t>
  </si>
  <si>
    <t xml:space="preserve"> - </t>
  </si>
  <si>
    <t>Instructions for hand puppets</t>
  </si>
  <si>
    <t>Pencil sharpener</t>
  </si>
  <si>
    <t xml:space="preserve">Standard, medium size </t>
  </si>
  <si>
    <t>Post-its/sticky papers</t>
  </si>
  <si>
    <t>Tape</t>
  </si>
  <si>
    <t>Gum/glue stick</t>
  </si>
  <si>
    <t>Coloured pens</t>
  </si>
  <si>
    <t>Cord/rope</t>
  </si>
  <si>
    <t>pack</t>
  </si>
  <si>
    <t>box</t>
  </si>
  <si>
    <t>sharp.</t>
  </si>
  <si>
    <t>roll</t>
  </si>
  <si>
    <t>pair</t>
  </si>
  <si>
    <t>stick</t>
  </si>
  <si>
    <t>brush</t>
  </si>
  <si>
    <t>coil</t>
  </si>
  <si>
    <t>stick.</t>
  </si>
  <si>
    <t>Set of laminated Indonesian PHAST picture cards.</t>
  </si>
  <si>
    <t xml:space="preserve">Indonesian  HHWTS manual </t>
  </si>
  <si>
    <t>optional</t>
  </si>
  <si>
    <t xml:space="preserve">optional </t>
  </si>
  <si>
    <t>Total (rupiah )</t>
  </si>
  <si>
    <t>Indonesia adapted HP Box</t>
  </si>
  <si>
    <t>Unit price/per set (Rp)</t>
  </si>
  <si>
    <t>Total price per kit (Rp)</t>
  </si>
  <si>
    <t>Total (Rp)</t>
  </si>
  <si>
    <t>Total (Rupiah)</t>
  </si>
  <si>
    <t>Indonesian  adapted Hygiene Promotion Box</t>
  </si>
  <si>
    <t xml:space="preserve">Printed copy of the bahasa Indonesian translation </t>
  </si>
  <si>
    <t xml:space="preserve">Printed copy of the bahasa indonesian HHWTS manual </t>
  </si>
  <si>
    <t>Total price per complete HPbox (rupiah)</t>
  </si>
  <si>
    <t>Total price per complete HPbox (dollars)</t>
  </si>
  <si>
    <t>Total price per complete HPbox (CHF)</t>
  </si>
  <si>
    <t>Total price per complete HPbox (Euros)</t>
  </si>
  <si>
    <t>prefered</t>
  </si>
  <si>
    <t>Bahasa Indonesia version</t>
  </si>
  <si>
    <t>PMI Flag</t>
  </si>
  <si>
    <t>Hygiene kit sample</t>
  </si>
  <si>
    <t>CBHFA manual</t>
  </si>
  <si>
    <t>WatSan SOP</t>
  </si>
  <si>
    <t>Watsan and HP in emergency flipchart</t>
  </si>
  <si>
    <t>Improved version</t>
  </si>
  <si>
    <t>Supported by ARC</t>
  </si>
  <si>
    <t>Paint Thinner</t>
  </si>
  <si>
    <t>SPHERE Standard book</t>
  </si>
  <si>
    <t>pcs</t>
  </si>
  <si>
    <t>Standard hygiene kit sample</t>
  </si>
  <si>
    <t>PMI VEST</t>
  </si>
  <si>
    <t>Rev: 16 July 2012</t>
  </si>
  <si>
    <r>
      <t>Approx 1.5 x 1.0m chart fabricated in red fabric with 20 pockets (4 rows x 5 columns). First row on the top and first column on the left are transparent pockets.</t>
    </r>
    <r>
      <rPr>
        <sz val="10"/>
        <color indexed="8"/>
        <rFont val="Arial"/>
        <family val="2"/>
      </rPr>
      <t xml:space="preserve"> </t>
    </r>
  </si>
  <si>
    <t>Plastic tokens or beads; 2 different colours, 100 x each colour (i.e. total 200) / Red and Blue</t>
  </si>
  <si>
    <t>Compact 15 W megaphone with volume control and wrist strap, lithium battery, rechargeable. Brand: Targa</t>
  </si>
  <si>
    <t>PMI Vest. With PMI logo embroidered on the back. All Size</t>
  </si>
  <si>
    <t>Tarpauline, A8, White (6 x 2m or similar)</t>
  </si>
  <si>
    <t>Data Not Available</t>
  </si>
  <si>
    <t>sheet</t>
  </si>
  <si>
    <t>Set of 3 x 10 A3 posters showing: 
1. House hold water water source, 
2. hand washing in critical times, 
3. Latrine usage</t>
  </si>
  <si>
    <t>Glow germ lotion. 100 ml</t>
  </si>
  <si>
    <t>UV lamp Portable complete with AAA batteries</t>
  </si>
  <si>
    <t>Snakes and ladders game including key hygiene messages printed on  material Flexy Frontlite 340 gr complete with Dice</t>
  </si>
  <si>
    <t>Fabricated large hand puppets (various animals characters) 4 pcs per set for conveying Hygiene message. Horse, Chicken, Elephant, Cow</t>
  </si>
  <si>
    <t>Storage box/bag/container, 15lts</t>
  </si>
  <si>
    <t>Paper One, 80gr, A4</t>
  </si>
  <si>
    <t>A4 (various colours) 500 sheets per pack. 70gr</t>
  </si>
  <si>
    <t>Faber Castell/HB, Castell 9000 (1 box=12pcs)</t>
  </si>
  <si>
    <t>Ballpoint Standard Gsoft Colour: Blue (1 box=12pcs)</t>
  </si>
  <si>
    <t>Paper glue in stick, "Pritt" 40gr</t>
  </si>
  <si>
    <t>Blue Tac/Adhesive.75gr</t>
  </si>
  <si>
    <t>approx 75 x 75 mm, 400sheet</t>
  </si>
  <si>
    <t>Narrow masking tape, 2", krem</t>
  </si>
  <si>
    <t>Storage box/bag/container 50ml</t>
  </si>
  <si>
    <t>Marker Snowman 12 colours</t>
  </si>
  <si>
    <t>Marker Snowman (permanent) No.G12</t>
  </si>
  <si>
    <t>Acrylic Paint, 6 colours per pack (@75ml)</t>
  </si>
  <si>
    <t>Paint Remover</t>
  </si>
  <si>
    <t>3mm x 60m, braided 4 plait</t>
  </si>
  <si>
    <t>PMI Logo Stickers, 30x30cm, Material:Vinyl</t>
  </si>
  <si>
    <t>Standard romanisation letter, numbers, symbols</t>
  </si>
  <si>
    <t>Gloves Work Leather</t>
  </si>
  <si>
    <t>PMI Flag. 1,5m x1m</t>
  </si>
  <si>
    <t>Banner size approx 1.4 X 2m Corporate ID with key hygiene message</t>
  </si>
  <si>
    <t>Banner size approx 1.4 X 2m Corporate ID , without key hygiene message</t>
  </si>
  <si>
    <t>Storage box/bag/container 15 ltr</t>
  </si>
  <si>
    <t>Large, durable, water-proof, lockable storage box, with wheels. 135ltr</t>
  </si>
  <si>
    <t>HYGIENE KIT (one kit per box)</t>
  </si>
  <si>
    <t>NO</t>
  </si>
  <si>
    <t>Remarks</t>
  </si>
  <si>
    <t>Price per Unit (IDR)</t>
  </si>
  <si>
    <t>Total Set</t>
  </si>
  <si>
    <t>Total Amount (IDR)</t>
  </si>
  <si>
    <t>Sabun mandi/ Bath soap</t>
  </si>
  <si>
    <t>Pcs</t>
  </si>
  <si>
    <t xml:space="preserve">Equivalent to Lifeboy, the newest manufacture date </t>
  </si>
  <si>
    <t>Sabun cuci/laundry soap</t>
  </si>
  <si>
    <t xml:space="preserve">Equivalent to Rinso, the newest manufacture date </t>
  </si>
  <si>
    <t>Shampo/shampoo</t>
  </si>
  <si>
    <t xml:space="preserve">Equivalent to Clear, the newest manufacture date </t>
  </si>
  <si>
    <t>Pasta gigi/toothpaste</t>
  </si>
  <si>
    <t xml:space="preserve">Equivalent to Pepsodent, the newest manufacture date </t>
  </si>
  <si>
    <t>Sikat gigi/ toothbush</t>
  </si>
  <si>
    <t xml:space="preserve">Equivalent to Formula/ Ciptadent, the newest manufacture date </t>
  </si>
  <si>
    <t>Handuk/bath towel</t>
  </si>
  <si>
    <t>Pembalut wanita (Sanitary Napkins)</t>
  </si>
  <si>
    <t xml:space="preserve">Equivalent to Charm, the newest manufacture date </t>
  </si>
  <si>
    <t>Sabun cuci piring/ dishwashing cream</t>
  </si>
  <si>
    <t xml:space="preserve">Equivalent to Wings/     economy, the newest manufacture date </t>
  </si>
  <si>
    <t>Spon cuci/dishwashing sponge</t>
  </si>
  <si>
    <t>-</t>
  </si>
  <si>
    <t xml:space="preserve">Could be a container with cover. This box should fit to accommodate all item (no. 1-9). </t>
  </si>
  <si>
    <t>Anti dandruff,etc (180 ml)</t>
  </si>
  <si>
    <t>Detergent (900g)</t>
  </si>
  <si>
    <t>Anti germ (115 gr)</t>
  </si>
  <si>
    <r>
      <t xml:space="preserve">Medium P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19 cm with helmet</t>
    </r>
  </si>
  <si>
    <t>Medium, 75% cotton water absorbance, 70x140cm</t>
  </si>
  <si>
    <t>Soft surfacet, three adhesive line s (standart Normal). 1 pack=20 pcs</t>
  </si>
  <si>
    <t>Bottle</t>
  </si>
  <si>
    <t>Plastic Container (340 gr)</t>
  </si>
  <si>
    <t xml:space="preserve">Soft and hard Sponge </t>
  </si>
  <si>
    <t>Flouride and calcium (75 gr)</t>
  </si>
  <si>
    <r>
      <t>Pocket chart</t>
    </r>
    <r>
      <rPr>
        <sz val="11"/>
        <color indexed="8"/>
        <rFont val="Arial"/>
        <family val="2"/>
      </rPr>
      <t xml:space="preserve"> </t>
    </r>
  </si>
  <si>
    <r>
      <t>Mega Phone</t>
    </r>
    <r>
      <rPr>
        <sz val="11"/>
        <color indexed="8"/>
        <rFont val="Arial"/>
        <family val="2"/>
      </rPr>
      <t xml:space="preserve"> </t>
    </r>
  </si>
  <si>
    <r>
      <t>Training kit</t>
    </r>
    <r>
      <rPr>
        <sz val="11"/>
        <color indexed="8"/>
        <rFont val="Arial"/>
        <family val="2"/>
      </rPr>
      <t xml:space="preserve"> </t>
    </r>
  </si>
  <si>
    <r>
      <t>Banner kit</t>
    </r>
    <r>
      <rPr>
        <sz val="11"/>
        <color indexed="8"/>
        <rFont val="Arial"/>
        <family val="2"/>
      </rPr>
      <t xml:space="preserve"> </t>
    </r>
  </si>
  <si>
    <t>See detail on Hygiene Kit sheet</t>
  </si>
  <si>
    <t>Estimated Price. No poster printed yet</t>
  </si>
  <si>
    <t>Data Not Available, Not in the box yet</t>
  </si>
  <si>
    <t>See detail on Activity Kit sheet</t>
  </si>
  <si>
    <t>See detail on Training Kit sheet</t>
  </si>
  <si>
    <t>See detail on Banner Kit sheet</t>
  </si>
  <si>
    <t>Self made, No price available</t>
  </si>
  <si>
    <t>Nurse Tanaka (health problems) - 
3 pile sorting (good &amp; bad behaviours) - 
Pocket chart (investigating community practices) - 
Transmission routes - 
Blocking the routes - 
TOTAL - 164 pictures</t>
  </si>
  <si>
    <t>The price for laminating plastic only for 100 sheet of laminating plastic. 
Need to be simplify for only the PHASTER picture</t>
  </si>
  <si>
    <t>Total price per kit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</si>
</sst>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-&quot;$&quot;* #,##0.00_-;\-&quot;$&quot;* #,##0.00_-;_-&quot;$&quot;* &quot;-&quot;??_-;_-@_-"/>
    <numFmt numFmtId="165" formatCode="0.0"/>
    <numFmt numFmtId="166" formatCode="_(* #,##0.00_);_(* \(#,##0.00\);_(* &quot;-&quot;??_);_(@_)"/>
    <numFmt numFmtId="167" formatCode="[$IDR]\ #,##0"/>
    <numFmt numFmtId="168" formatCode="_(* #,##0_);_(* \(#,##0\);_(* &quot;-&quot;_);_(@_)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rgb="FF9C0006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1"/>
      <name val="Trebuchet MS"/>
      <family val="2"/>
    </font>
    <font>
      <u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5" fillId="5" borderId="0" applyNumberFormat="0" applyBorder="0" applyAlignment="0" applyProtection="0"/>
    <xf numFmtId="41" fontId="10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center"/>
    </xf>
    <xf numFmtId="49" fontId="11" fillId="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top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4" borderId="0" xfId="0" applyFill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right"/>
    </xf>
    <xf numFmtId="0" fontId="11" fillId="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left" vertical="top"/>
    </xf>
    <xf numFmtId="49" fontId="11" fillId="3" borderId="2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5" fontId="5" fillId="6" borderId="3" xfId="0" applyNumberFormat="1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 wrapText="1"/>
    </xf>
    <xf numFmtId="165" fontId="5" fillId="6" borderId="2" xfId="0" applyNumberFormat="1" applyFont="1" applyFill="1" applyBorder="1" applyAlignment="1">
      <alignment horizontal="left" vertical="top"/>
    </xf>
    <xf numFmtId="2" fontId="5" fillId="6" borderId="2" xfId="0" applyNumberFormat="1" applyFont="1" applyFill="1" applyBorder="1" applyAlignment="1">
      <alignment horizontal="left" vertical="top"/>
    </xf>
    <xf numFmtId="0" fontId="5" fillId="6" borderId="4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left" vertical="top" wrapText="1"/>
    </xf>
    <xf numFmtId="0" fontId="5" fillId="6" borderId="2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vertical="top" wrapText="1"/>
    </xf>
    <xf numFmtId="0" fontId="17" fillId="5" borderId="0" xfId="2" applyFont="1"/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/>
    <xf numFmtId="0" fontId="13" fillId="0" borderId="1" xfId="2" applyFont="1" applyFill="1" applyBorder="1" applyAlignment="1">
      <alignment horizontal="center"/>
    </xf>
    <xf numFmtId="0" fontId="5" fillId="6" borderId="27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right"/>
    </xf>
    <xf numFmtId="165" fontId="5" fillId="0" borderId="3" xfId="0" applyNumberFormat="1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6" fillId="0" borderId="7" xfId="0" applyNumberFormat="1" applyFont="1" applyBorder="1"/>
    <xf numFmtId="3" fontId="21" fillId="0" borderId="1" xfId="2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3" fontId="21" fillId="0" borderId="1" xfId="2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1" applyNumberFormat="1" applyFont="1" applyFill="1" applyBorder="1" applyAlignment="1">
      <alignment horizontal="right" vertical="center" wrapText="1"/>
    </xf>
    <xf numFmtId="165" fontId="5" fillId="7" borderId="2" xfId="0" applyNumberFormat="1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right" vertical="center"/>
    </xf>
    <xf numFmtId="165" fontId="5" fillId="7" borderId="3" xfId="0" applyNumberFormat="1" applyFont="1" applyFill="1" applyBorder="1" applyAlignment="1">
      <alignment horizontal="left" vertical="center"/>
    </xf>
    <xf numFmtId="2" fontId="5" fillId="7" borderId="2" xfId="0" applyNumberFormat="1" applyFont="1" applyFill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5" fillId="6" borderId="28" xfId="0" applyFont="1" applyFill="1" applyBorder="1" applyAlignment="1">
      <alignment vertical="center" wrapText="1"/>
    </xf>
    <xf numFmtId="0" fontId="5" fillId="6" borderId="29" xfId="0" applyFont="1" applyFill="1" applyBorder="1" applyAlignment="1">
      <alignment vertical="center" wrapText="1"/>
    </xf>
    <xf numFmtId="0" fontId="5" fillId="6" borderId="23" xfId="0" applyFont="1" applyFill="1" applyBorder="1" applyAlignment="1">
      <alignment vertical="center" wrapText="1"/>
    </xf>
    <xf numFmtId="0" fontId="19" fillId="0" borderId="1" xfId="0" applyFont="1" applyBorder="1" applyAlignment="1">
      <alignment wrapText="1"/>
    </xf>
    <xf numFmtId="165" fontId="3" fillId="6" borderId="2" xfId="0" applyNumberFormat="1" applyFont="1" applyFill="1" applyBorder="1" applyAlignment="1">
      <alignment horizontal="left" vertical="top"/>
    </xf>
    <xf numFmtId="0" fontId="0" fillId="0" borderId="0" xfId="0" applyFont="1"/>
    <xf numFmtId="0" fontId="19" fillId="0" borderId="1" xfId="0" applyFont="1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3" fontId="6" fillId="0" borderId="18" xfId="0" applyNumberFormat="1" applyFont="1" applyBorder="1" applyAlignment="1">
      <alignment horizontal="right"/>
    </xf>
    <xf numFmtId="165" fontId="5" fillId="0" borderId="13" xfId="0" applyNumberFormat="1" applyFont="1" applyFill="1" applyBorder="1" applyAlignment="1">
      <alignment horizontal="left" vertical="center"/>
    </xf>
    <xf numFmtId="165" fontId="5" fillId="0" borderId="13" xfId="0" applyNumberFormat="1" applyFont="1" applyFill="1" applyBorder="1" applyAlignment="1">
      <alignment horizontal="left"/>
    </xf>
    <xf numFmtId="165" fontId="5" fillId="0" borderId="14" xfId="0" applyNumberFormat="1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 wrapText="1"/>
    </xf>
    <xf numFmtId="0" fontId="0" fillId="0" borderId="19" xfId="0" applyFill="1" applyBorder="1"/>
    <xf numFmtId="0" fontId="0" fillId="0" borderId="19" xfId="0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22" fillId="0" borderId="30" xfId="0" applyFont="1" applyFill="1" applyBorder="1" applyAlignment="1"/>
    <xf numFmtId="0" fontId="23" fillId="0" borderId="0" xfId="0" applyFont="1" applyFill="1" applyBorder="1"/>
    <xf numFmtId="0" fontId="23" fillId="0" borderId="0" xfId="0" applyFont="1" applyBorder="1"/>
    <xf numFmtId="0" fontId="23" fillId="0" borderId="31" xfId="0" applyFont="1" applyBorder="1"/>
    <xf numFmtId="168" fontId="0" fillId="0" borderId="0" xfId="0" applyNumberFormat="1" applyBorder="1"/>
    <xf numFmtId="0" fontId="11" fillId="0" borderId="6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68" fontId="13" fillId="0" borderId="19" xfId="3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166" fontId="5" fillId="0" borderId="3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5" fillId="0" borderId="15" xfId="0" applyNumberFormat="1" applyFont="1" applyBorder="1"/>
    <xf numFmtId="49" fontId="5" fillId="0" borderId="1" xfId="0" applyNumberFormat="1" applyFont="1" applyBorder="1" applyAlignment="1">
      <alignment vertical="top" wrapText="1"/>
    </xf>
    <xf numFmtId="166" fontId="0" fillId="8" borderId="0" xfId="0" applyNumberFormat="1" applyFill="1"/>
    <xf numFmtId="166" fontId="5" fillId="0" borderId="15" xfId="0" applyNumberFormat="1" applyFont="1" applyBorder="1" applyAlignment="1">
      <alignment horizontal="center" vertical="center"/>
    </xf>
    <xf numFmtId="0" fontId="25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5" fillId="0" borderId="1" xfId="2" applyFont="1" applyFill="1" applyBorder="1"/>
    <xf numFmtId="0" fontId="5" fillId="0" borderId="0" xfId="0" applyFont="1" applyFill="1" applyBorder="1" applyAlignment="1">
      <alignment vertical="center" wrapText="1"/>
    </xf>
    <xf numFmtId="0" fontId="12" fillId="6" borderId="2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167" fontId="18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12" fillId="0" borderId="33" xfId="2" applyNumberFormat="1" applyFont="1" applyFill="1" applyBorder="1" applyAlignment="1">
      <alignment vertical="top" wrapText="1"/>
    </xf>
    <xf numFmtId="49" fontId="12" fillId="0" borderId="33" xfId="2" applyNumberFormat="1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vertical="top" wrapText="1"/>
    </xf>
    <xf numFmtId="49" fontId="17" fillId="0" borderId="33" xfId="2" applyNumberFormat="1" applyFont="1" applyFill="1" applyBorder="1" applyAlignment="1">
      <alignment vertical="top" wrapText="1"/>
    </xf>
    <xf numFmtId="49" fontId="5" fillId="0" borderId="33" xfId="0" applyNumberFormat="1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right" vertical="center" wrapText="1"/>
    </xf>
    <xf numFmtId="0" fontId="13" fillId="0" borderId="1" xfId="2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1" fontId="6" fillId="0" borderId="9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</cellXfs>
  <cellStyles count="4">
    <cellStyle name="Bad" xfId="2" builtinId="27"/>
    <cellStyle name="Comma [0]" xfId="3" builtinId="6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8"/>
  <sheetViews>
    <sheetView tabSelected="1" zoomScaleNormal="100" zoomScaleSheetLayoutView="100" workbookViewId="0">
      <selection activeCell="G27" sqref="G27"/>
    </sheetView>
  </sheetViews>
  <sheetFormatPr defaultRowHeight="14.25" x14ac:dyDescent="0.2"/>
  <cols>
    <col min="1" max="1" width="4.85546875" style="10" customWidth="1"/>
    <col min="2" max="2" width="38.7109375" style="10" bestFit="1" customWidth="1"/>
    <col min="3" max="3" width="46.7109375" style="10" customWidth="1"/>
    <col min="4" max="4" width="6.5703125" style="41" customWidth="1"/>
    <col min="5" max="5" width="7.85546875" style="10" customWidth="1"/>
    <col min="6" max="6" width="12.28515625" style="62" bestFit="1" customWidth="1"/>
    <col min="7" max="7" width="13.7109375" style="62" bestFit="1" customWidth="1"/>
    <col min="8" max="8" width="13.7109375" style="62" customWidth="1"/>
    <col min="9" max="9" width="49" style="42" customWidth="1"/>
    <col min="10" max="16384" width="9.140625" style="10"/>
  </cols>
  <sheetData>
    <row r="2" spans="1:9" ht="15.75" customHeight="1" x14ac:dyDescent="0.2">
      <c r="E2" s="41"/>
    </row>
    <row r="3" spans="1:9" ht="12.75" x14ac:dyDescent="0.2">
      <c r="A3" s="154" t="s">
        <v>76</v>
      </c>
      <c r="B3" s="154"/>
      <c r="C3" s="154"/>
      <c r="D3" s="154"/>
      <c r="E3" s="154"/>
      <c r="F3" s="154"/>
      <c r="G3" s="154"/>
      <c r="H3" s="50"/>
    </row>
    <row r="4" spans="1:9" ht="12.75" x14ac:dyDescent="0.2">
      <c r="A4" s="153" t="s">
        <v>97</v>
      </c>
      <c r="B4" s="153"/>
      <c r="C4" s="153"/>
      <c r="D4" s="153"/>
      <c r="E4" s="153"/>
      <c r="F4" s="153"/>
      <c r="G4" s="153"/>
      <c r="H4" s="49"/>
    </row>
    <row r="5" spans="1:9" ht="13.5" thickBot="1" x14ac:dyDescent="0.25">
      <c r="A5" s="155"/>
      <c r="B5" s="155"/>
      <c r="C5" s="155"/>
      <c r="D5" s="155"/>
      <c r="E5" s="155"/>
      <c r="F5" s="155"/>
      <c r="G5" s="155"/>
      <c r="H5" s="51"/>
    </row>
    <row r="6" spans="1:9" ht="42.75" x14ac:dyDescent="0.2">
      <c r="A6" s="149" t="s">
        <v>27</v>
      </c>
      <c r="B6" s="149" t="s">
        <v>0</v>
      </c>
      <c r="C6" s="149" t="s">
        <v>1</v>
      </c>
      <c r="D6" s="149" t="s">
        <v>2</v>
      </c>
      <c r="E6" s="149" t="s">
        <v>3</v>
      </c>
      <c r="F6" s="150" t="s">
        <v>72</v>
      </c>
      <c r="G6" s="150" t="s">
        <v>73</v>
      </c>
      <c r="H6" s="150" t="s">
        <v>181</v>
      </c>
      <c r="I6" s="29" t="s">
        <v>30</v>
      </c>
    </row>
    <row r="7" spans="1:9" s="43" customFormat="1" ht="81" customHeight="1" x14ac:dyDescent="0.2">
      <c r="A7" s="151">
        <v>1</v>
      </c>
      <c r="B7" s="134" t="s">
        <v>66</v>
      </c>
      <c r="C7" s="44" t="s">
        <v>179</v>
      </c>
      <c r="D7" s="45" t="s">
        <v>4</v>
      </c>
      <c r="E7" s="45">
        <v>2</v>
      </c>
      <c r="F7" s="71">
        <v>38500</v>
      </c>
      <c r="G7" s="71">
        <f t="shared" ref="G7:G8" si="0">F7*E7</f>
        <v>77000</v>
      </c>
      <c r="H7" s="71">
        <f>G7/9600</f>
        <v>8.0208333333333339</v>
      </c>
      <c r="I7" s="144" t="s">
        <v>180</v>
      </c>
    </row>
    <row r="8" spans="1:9" s="43" customFormat="1" ht="15" x14ac:dyDescent="0.2">
      <c r="A8" s="151">
        <v>2</v>
      </c>
      <c r="B8" s="134" t="s">
        <v>7</v>
      </c>
      <c r="C8" s="44" t="s">
        <v>77</v>
      </c>
      <c r="D8" s="45" t="s">
        <v>5</v>
      </c>
      <c r="E8" s="45">
        <v>1</v>
      </c>
      <c r="F8" s="71"/>
      <c r="G8" s="71">
        <f t="shared" si="0"/>
        <v>0</v>
      </c>
      <c r="H8" s="71">
        <f t="shared" ref="H8:H24" si="1">G8/9600</f>
        <v>0</v>
      </c>
      <c r="I8" s="144" t="s">
        <v>103</v>
      </c>
    </row>
    <row r="9" spans="1:9" s="43" customFormat="1" ht="51" x14ac:dyDescent="0.2">
      <c r="A9" s="151">
        <v>3</v>
      </c>
      <c r="B9" s="134" t="s">
        <v>28</v>
      </c>
      <c r="C9" s="44" t="s">
        <v>105</v>
      </c>
      <c r="D9" s="45" t="s">
        <v>104</v>
      </c>
      <c r="E9" s="45">
        <v>30</v>
      </c>
      <c r="F9" s="71">
        <v>1366</v>
      </c>
      <c r="G9" s="72">
        <f t="shared" ref="G9:G14" si="2">F9*E9</f>
        <v>40980</v>
      </c>
      <c r="H9" s="71">
        <f t="shared" si="1"/>
        <v>4.2687499999999998</v>
      </c>
      <c r="I9" s="145" t="s">
        <v>173</v>
      </c>
    </row>
    <row r="10" spans="1:9" ht="38.25" x14ac:dyDescent="0.2">
      <c r="A10" s="151">
        <v>4</v>
      </c>
      <c r="B10" s="135" t="s">
        <v>168</v>
      </c>
      <c r="C10" s="52" t="s">
        <v>98</v>
      </c>
      <c r="D10" s="12" t="s">
        <v>5</v>
      </c>
      <c r="E10" s="12">
        <v>2</v>
      </c>
      <c r="F10" s="72">
        <v>500000</v>
      </c>
      <c r="G10" s="72">
        <f t="shared" si="2"/>
        <v>1000000</v>
      </c>
      <c r="H10" s="71">
        <f t="shared" si="1"/>
        <v>104.16666666666667</v>
      </c>
      <c r="I10" s="146"/>
    </row>
    <row r="11" spans="1:9" ht="25.5" x14ac:dyDescent="0.2">
      <c r="A11" s="151">
        <v>5</v>
      </c>
      <c r="B11" s="135" t="s">
        <v>29</v>
      </c>
      <c r="C11" s="52" t="s">
        <v>99</v>
      </c>
      <c r="D11" s="142" t="s">
        <v>94</v>
      </c>
      <c r="E11" s="142">
        <v>200</v>
      </c>
      <c r="F11" s="72">
        <v>2500</v>
      </c>
      <c r="G11" s="72">
        <f t="shared" si="2"/>
        <v>500000</v>
      </c>
      <c r="H11" s="71">
        <f t="shared" si="1"/>
        <v>52.083333333333336</v>
      </c>
      <c r="I11" s="146"/>
    </row>
    <row r="12" spans="1:9" ht="38.25" x14ac:dyDescent="0.2">
      <c r="A12" s="151">
        <v>6</v>
      </c>
      <c r="B12" s="135" t="s">
        <v>169</v>
      </c>
      <c r="C12" s="52" t="s">
        <v>100</v>
      </c>
      <c r="D12" s="142" t="s">
        <v>5</v>
      </c>
      <c r="E12" s="142">
        <v>2</v>
      </c>
      <c r="F12" s="72">
        <v>380000</v>
      </c>
      <c r="G12" s="72">
        <f t="shared" si="2"/>
        <v>760000</v>
      </c>
      <c r="H12" s="71">
        <f t="shared" si="1"/>
        <v>79.166666666666671</v>
      </c>
      <c r="I12" s="146"/>
    </row>
    <row r="13" spans="1:9" ht="30" x14ac:dyDescent="0.2">
      <c r="A13" s="151">
        <v>7</v>
      </c>
      <c r="B13" s="135" t="s">
        <v>96</v>
      </c>
      <c r="C13" s="54" t="s">
        <v>101</v>
      </c>
      <c r="D13" s="142" t="s">
        <v>94</v>
      </c>
      <c r="E13" s="142">
        <v>10</v>
      </c>
      <c r="F13" s="72">
        <v>70000</v>
      </c>
      <c r="G13" s="72">
        <f t="shared" si="2"/>
        <v>700000</v>
      </c>
      <c r="H13" s="71">
        <f t="shared" si="1"/>
        <v>72.916666666666671</v>
      </c>
      <c r="I13" s="146"/>
    </row>
    <row r="14" spans="1:9" ht="15" x14ac:dyDescent="0.2">
      <c r="A14" s="151">
        <v>8</v>
      </c>
      <c r="B14" s="135" t="s">
        <v>23</v>
      </c>
      <c r="C14" s="52" t="s">
        <v>102</v>
      </c>
      <c r="D14" s="142" t="s">
        <v>94</v>
      </c>
      <c r="E14" s="142">
        <v>2</v>
      </c>
      <c r="F14" s="72">
        <v>148500</v>
      </c>
      <c r="G14" s="72">
        <f t="shared" si="2"/>
        <v>297000</v>
      </c>
      <c r="H14" s="71">
        <f t="shared" si="1"/>
        <v>30.9375</v>
      </c>
      <c r="I14" s="146"/>
    </row>
    <row r="15" spans="1:9" s="43" customFormat="1" ht="25.5" x14ac:dyDescent="0.2">
      <c r="A15" s="151">
        <v>9</v>
      </c>
      <c r="B15" s="134" t="s">
        <v>67</v>
      </c>
      <c r="C15" s="44" t="s">
        <v>78</v>
      </c>
      <c r="D15" s="45" t="s">
        <v>5</v>
      </c>
      <c r="E15" s="45">
        <v>10</v>
      </c>
      <c r="F15" s="71">
        <v>4000</v>
      </c>
      <c r="G15" s="72">
        <f t="shared" ref="G15:G20" si="3">F15*E15</f>
        <v>40000</v>
      </c>
      <c r="H15" s="71">
        <f t="shared" si="1"/>
        <v>4.166666666666667</v>
      </c>
      <c r="I15" s="147"/>
    </row>
    <row r="16" spans="1:9" s="58" customFormat="1" ht="15" x14ac:dyDescent="0.25">
      <c r="A16" s="151">
        <v>10</v>
      </c>
      <c r="B16" s="136" t="s">
        <v>86</v>
      </c>
      <c r="C16" s="56" t="s">
        <v>95</v>
      </c>
      <c r="D16" s="57" t="s">
        <v>4</v>
      </c>
      <c r="E16" s="57">
        <v>1</v>
      </c>
      <c r="F16" s="73">
        <f>'Hygiene Kit'!I15</f>
        <v>370000</v>
      </c>
      <c r="G16" s="74">
        <f t="shared" si="3"/>
        <v>370000</v>
      </c>
      <c r="H16" s="71">
        <f t="shared" si="1"/>
        <v>38.541666666666664</v>
      </c>
      <c r="I16" s="146" t="s">
        <v>172</v>
      </c>
    </row>
    <row r="17" spans="1:9" s="58" customFormat="1" ht="15" x14ac:dyDescent="0.25">
      <c r="A17" s="151">
        <v>11</v>
      </c>
      <c r="B17" s="136" t="s">
        <v>93</v>
      </c>
      <c r="C17" s="56" t="s">
        <v>84</v>
      </c>
      <c r="D17" s="57" t="s">
        <v>94</v>
      </c>
      <c r="E17" s="57">
        <v>2</v>
      </c>
      <c r="F17" s="73">
        <v>85000</v>
      </c>
      <c r="G17" s="74">
        <f t="shared" si="3"/>
        <v>170000</v>
      </c>
      <c r="H17" s="71">
        <f t="shared" si="1"/>
        <v>17.708333333333332</v>
      </c>
      <c r="I17" s="146"/>
    </row>
    <row r="18" spans="1:9" s="43" customFormat="1" ht="15" x14ac:dyDescent="0.25">
      <c r="A18" s="151">
        <v>12</v>
      </c>
      <c r="B18" s="137" t="s">
        <v>87</v>
      </c>
      <c r="C18" s="46" t="s">
        <v>84</v>
      </c>
      <c r="D18" s="47" t="s">
        <v>5</v>
      </c>
      <c r="E18" s="47">
        <v>1</v>
      </c>
      <c r="F18" s="75">
        <v>0</v>
      </c>
      <c r="G18" s="72">
        <f t="shared" si="3"/>
        <v>0</v>
      </c>
      <c r="H18" s="71">
        <f t="shared" si="1"/>
        <v>0</v>
      </c>
      <c r="I18" s="144" t="s">
        <v>174</v>
      </c>
    </row>
    <row r="19" spans="1:9" s="43" customFormat="1" ht="15" x14ac:dyDescent="0.25">
      <c r="A19" s="151">
        <v>13</v>
      </c>
      <c r="B19" s="137" t="s">
        <v>88</v>
      </c>
      <c r="C19" s="46" t="s">
        <v>90</v>
      </c>
      <c r="D19" s="47" t="s">
        <v>5</v>
      </c>
      <c r="E19" s="47">
        <v>1</v>
      </c>
      <c r="F19" s="75">
        <v>0</v>
      </c>
      <c r="G19" s="72">
        <f t="shared" si="3"/>
        <v>0</v>
      </c>
      <c r="H19" s="71">
        <f t="shared" si="1"/>
        <v>0</v>
      </c>
      <c r="I19" s="144" t="s">
        <v>174</v>
      </c>
    </row>
    <row r="20" spans="1:9" s="43" customFormat="1" ht="15" x14ac:dyDescent="0.25">
      <c r="A20" s="151">
        <v>14</v>
      </c>
      <c r="B20" s="137" t="s">
        <v>89</v>
      </c>
      <c r="C20" s="46" t="s">
        <v>91</v>
      </c>
      <c r="D20" s="47" t="s">
        <v>5</v>
      </c>
      <c r="E20" s="47">
        <v>1</v>
      </c>
      <c r="F20" s="75">
        <v>0</v>
      </c>
      <c r="G20" s="72">
        <f t="shared" si="3"/>
        <v>0</v>
      </c>
      <c r="H20" s="71">
        <f t="shared" si="1"/>
        <v>0</v>
      </c>
      <c r="I20" s="144" t="s">
        <v>174</v>
      </c>
    </row>
    <row r="21" spans="1:9" ht="15" x14ac:dyDescent="0.2">
      <c r="A21" s="151">
        <v>15</v>
      </c>
      <c r="B21" s="135" t="s">
        <v>32</v>
      </c>
      <c r="C21" s="55" t="s">
        <v>33</v>
      </c>
      <c r="D21" s="59" t="s">
        <v>6</v>
      </c>
      <c r="E21" s="59">
        <v>1</v>
      </c>
      <c r="F21" s="76">
        <f>'Activity kit'!G15</f>
        <v>1583500</v>
      </c>
      <c r="G21" s="76">
        <f t="shared" ref="G21:G24" si="4">F21*E21</f>
        <v>1583500</v>
      </c>
      <c r="H21" s="71">
        <f t="shared" si="1"/>
        <v>164.94791666666666</v>
      </c>
      <c r="I21" s="146" t="s">
        <v>175</v>
      </c>
    </row>
    <row r="22" spans="1:9" ht="15" x14ac:dyDescent="0.2">
      <c r="A22" s="151">
        <v>16</v>
      </c>
      <c r="B22" s="135" t="s">
        <v>170</v>
      </c>
      <c r="C22" s="55" t="s">
        <v>33</v>
      </c>
      <c r="D22" s="59" t="s">
        <v>6</v>
      </c>
      <c r="E22" s="59">
        <v>2</v>
      </c>
      <c r="F22" s="76">
        <f>'Training Kit '!G21</f>
        <v>511600</v>
      </c>
      <c r="G22" s="76">
        <f t="shared" si="4"/>
        <v>1023200</v>
      </c>
      <c r="H22" s="71">
        <f t="shared" si="1"/>
        <v>106.58333333333333</v>
      </c>
      <c r="I22" s="146" t="s">
        <v>176</v>
      </c>
    </row>
    <row r="23" spans="1:9" ht="15" x14ac:dyDescent="0.2">
      <c r="A23" s="151">
        <v>17</v>
      </c>
      <c r="B23" s="135" t="s">
        <v>171</v>
      </c>
      <c r="C23" s="55" t="s">
        <v>33</v>
      </c>
      <c r="D23" s="59" t="s">
        <v>6</v>
      </c>
      <c r="E23" s="59">
        <v>1</v>
      </c>
      <c r="F23" s="77">
        <f>'Banner-kit'!G21</f>
        <v>1817100</v>
      </c>
      <c r="G23" s="76">
        <f t="shared" si="4"/>
        <v>1817100</v>
      </c>
      <c r="H23" s="71">
        <f t="shared" si="1"/>
        <v>189.28125</v>
      </c>
      <c r="I23" s="146" t="s">
        <v>177</v>
      </c>
    </row>
    <row r="24" spans="1:9" ht="25.5" x14ac:dyDescent="0.2">
      <c r="A24" s="151">
        <v>18</v>
      </c>
      <c r="B24" s="135" t="s">
        <v>8</v>
      </c>
      <c r="C24" s="52" t="s">
        <v>132</v>
      </c>
      <c r="D24" s="59" t="s">
        <v>5</v>
      </c>
      <c r="E24" s="59">
        <v>2</v>
      </c>
      <c r="F24" s="76">
        <v>275000</v>
      </c>
      <c r="G24" s="76">
        <f t="shared" si="4"/>
        <v>550000</v>
      </c>
      <c r="H24" s="71">
        <f t="shared" si="1"/>
        <v>57.291666666666664</v>
      </c>
      <c r="I24" s="148"/>
    </row>
    <row r="25" spans="1:9" ht="15" customHeight="1" x14ac:dyDescent="0.2">
      <c r="A25" s="53"/>
      <c r="B25" s="140" t="s">
        <v>79</v>
      </c>
      <c r="C25" s="140"/>
      <c r="D25" s="143"/>
      <c r="E25" s="140"/>
      <c r="F25" s="141"/>
      <c r="G25" s="152">
        <f>SUM(G7:G24)</f>
        <v>8928780</v>
      </c>
      <c r="H25" s="152">
        <f>SUM(H7:H24)</f>
        <v>930.08125000000007</v>
      </c>
      <c r="I25" s="8"/>
    </row>
    <row r="26" spans="1:9" ht="15.75" customHeight="1" x14ac:dyDescent="0.2">
      <c r="A26" s="53"/>
      <c r="B26" s="140" t="s">
        <v>80</v>
      </c>
      <c r="C26" s="140"/>
      <c r="D26" s="143"/>
      <c r="E26" s="140"/>
      <c r="F26" s="141"/>
      <c r="G26" s="152">
        <f>G25/9400</f>
        <v>949.87021276595749</v>
      </c>
      <c r="H26" s="152"/>
      <c r="I26" s="8"/>
    </row>
    <row r="27" spans="1:9" ht="15.75" customHeight="1" x14ac:dyDescent="0.2">
      <c r="A27" s="53"/>
      <c r="B27" s="140" t="s">
        <v>81</v>
      </c>
      <c r="C27" s="140"/>
      <c r="D27" s="143"/>
      <c r="E27" s="140"/>
      <c r="F27" s="141"/>
      <c r="G27" s="152">
        <f>G25/9600</f>
        <v>930.08124999999995</v>
      </c>
      <c r="H27" s="152"/>
      <c r="I27" s="8"/>
    </row>
    <row r="28" spans="1:9" ht="15.75" customHeight="1" x14ac:dyDescent="0.2">
      <c r="A28" s="53"/>
      <c r="B28" s="140" t="s">
        <v>82</v>
      </c>
      <c r="C28" s="140"/>
      <c r="D28" s="143"/>
      <c r="E28" s="140"/>
      <c r="F28" s="141"/>
      <c r="G28" s="152">
        <f>G25/11500</f>
        <v>776.41565217391303</v>
      </c>
      <c r="H28" s="152"/>
    </row>
  </sheetData>
  <mergeCells count="3">
    <mergeCell ref="A4:G4"/>
    <mergeCell ref="A3:G3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8"/>
  <sheetViews>
    <sheetView zoomScaleNormal="100" zoomScaleSheetLayoutView="100" workbookViewId="0">
      <selection activeCell="N10" sqref="N10"/>
    </sheetView>
  </sheetViews>
  <sheetFormatPr defaultRowHeight="15" x14ac:dyDescent="0.25"/>
  <cols>
    <col min="1" max="1" width="5.5703125" bestFit="1" customWidth="1"/>
    <col min="2" max="2" width="36.140625" customWidth="1"/>
    <col min="3" max="3" width="46.140625" customWidth="1"/>
    <col min="4" max="4" width="5.5703125" bestFit="1" customWidth="1"/>
    <col min="5" max="5" width="8.5703125" customWidth="1"/>
    <col min="6" max="7" width="11.42578125" bestFit="1" customWidth="1"/>
    <col min="8" max="9" width="0" hidden="1" customWidth="1"/>
    <col min="10" max="10" width="25" customWidth="1"/>
  </cols>
  <sheetData>
    <row r="1" spans="1:10" x14ac:dyDescent="0.25">
      <c r="D1" s="1"/>
      <c r="E1" s="1"/>
    </row>
    <row r="2" spans="1:10" ht="15.75" x14ac:dyDescent="0.25">
      <c r="A2" s="156" t="s">
        <v>31</v>
      </c>
      <c r="B2" s="156"/>
      <c r="C2" s="156"/>
      <c r="D2" s="1"/>
      <c r="E2" s="1"/>
      <c r="G2" t="s">
        <v>22</v>
      </c>
    </row>
    <row r="3" spans="1:10" ht="15.75" x14ac:dyDescent="0.25">
      <c r="A3" s="157" t="s">
        <v>71</v>
      </c>
      <c r="B3" s="157"/>
      <c r="C3" s="157"/>
      <c r="D3" s="3"/>
      <c r="E3" s="3"/>
    </row>
    <row r="4" spans="1:10" x14ac:dyDescent="0.25">
      <c r="A4" s="158"/>
      <c r="B4" s="158"/>
      <c r="C4" s="158"/>
      <c r="D4" s="2"/>
      <c r="E4" s="2"/>
    </row>
    <row r="5" spans="1:10" ht="15.75" thickBot="1" x14ac:dyDescent="0.3">
      <c r="B5" s="2"/>
      <c r="C5" s="6"/>
      <c r="D5" s="6"/>
      <c r="E5" s="6"/>
    </row>
    <row r="6" spans="1:10" ht="39" thickBot="1" x14ac:dyDescent="0.3">
      <c r="A6" s="13" t="s">
        <v>27</v>
      </c>
      <c r="B6" s="14" t="s">
        <v>0</v>
      </c>
      <c r="C6" s="14" t="s">
        <v>1</v>
      </c>
      <c r="D6" s="14" t="s">
        <v>2</v>
      </c>
      <c r="E6" s="14" t="s">
        <v>24</v>
      </c>
      <c r="F6" s="14" t="s">
        <v>72</v>
      </c>
      <c r="G6" s="15" t="s">
        <v>73</v>
      </c>
      <c r="J6" s="7" t="s">
        <v>30</v>
      </c>
    </row>
    <row r="7" spans="1:10" x14ac:dyDescent="0.25">
      <c r="A7" s="63">
        <v>14.1</v>
      </c>
      <c r="B7" s="66" t="s">
        <v>38</v>
      </c>
      <c r="C7" s="52" t="s">
        <v>106</v>
      </c>
      <c r="D7" s="68" t="s">
        <v>45</v>
      </c>
      <c r="E7" s="67">
        <v>4</v>
      </c>
      <c r="F7" s="69">
        <v>225000</v>
      </c>
      <c r="G7" s="69">
        <f>F7*E7</f>
        <v>900000</v>
      </c>
      <c r="H7" t="s">
        <v>68</v>
      </c>
      <c r="I7" s="22" t="s">
        <v>83</v>
      </c>
      <c r="J7" s="48"/>
    </row>
    <row r="8" spans="1:10" x14ac:dyDescent="0.25">
      <c r="A8" s="64">
        <v>14.2</v>
      </c>
      <c r="B8" s="55" t="s">
        <v>44</v>
      </c>
      <c r="C8" s="54" t="s">
        <v>107</v>
      </c>
      <c r="D8" s="59" t="s">
        <v>46</v>
      </c>
      <c r="E8" s="67">
        <v>2</v>
      </c>
      <c r="F8" s="69">
        <v>50000</v>
      </c>
      <c r="G8" s="69">
        <f>F8*E8</f>
        <v>100000</v>
      </c>
      <c r="H8" t="s">
        <v>68</v>
      </c>
      <c r="I8" s="22" t="s">
        <v>83</v>
      </c>
      <c r="J8" s="39"/>
    </row>
    <row r="9" spans="1:10" ht="25.5" x14ac:dyDescent="0.25">
      <c r="A9" s="78">
        <v>14.3</v>
      </c>
      <c r="B9" s="79" t="s">
        <v>39</v>
      </c>
      <c r="C9" s="80"/>
      <c r="D9" s="81" t="s">
        <v>4</v>
      </c>
      <c r="E9" s="82"/>
      <c r="F9" s="83"/>
      <c r="G9" s="83"/>
      <c r="H9" t="s">
        <v>69</v>
      </c>
      <c r="I9" s="22" t="s">
        <v>83</v>
      </c>
      <c r="J9" s="139" t="s">
        <v>178</v>
      </c>
    </row>
    <row r="10" spans="1:10" ht="38.25" x14ac:dyDescent="0.25">
      <c r="A10" s="64">
        <v>14.4</v>
      </c>
      <c r="B10" s="55" t="s">
        <v>40</v>
      </c>
      <c r="C10" s="52" t="s">
        <v>108</v>
      </c>
      <c r="D10" s="59" t="s">
        <v>41</v>
      </c>
      <c r="E10" s="67">
        <v>1</v>
      </c>
      <c r="F10" s="69">
        <f>250000+3500</f>
        <v>253500</v>
      </c>
      <c r="G10" s="69">
        <f>F10*E10</f>
        <v>253500</v>
      </c>
      <c r="I10" s="22" t="s">
        <v>83</v>
      </c>
      <c r="J10" s="39"/>
    </row>
    <row r="11" spans="1:10" ht="25.5" x14ac:dyDescent="0.25">
      <c r="A11" s="84">
        <v>14.5</v>
      </c>
      <c r="B11" s="79" t="s">
        <v>43</v>
      </c>
      <c r="C11" s="80"/>
      <c r="D11" s="81" t="s">
        <v>4</v>
      </c>
      <c r="E11" s="82"/>
      <c r="F11" s="83"/>
      <c r="G11" s="83"/>
      <c r="I11" s="22" t="s">
        <v>83</v>
      </c>
      <c r="J11" s="139" t="s">
        <v>178</v>
      </c>
    </row>
    <row r="12" spans="1:10" ht="38.25" x14ac:dyDescent="0.25">
      <c r="A12" s="63">
        <v>14.9</v>
      </c>
      <c r="B12" s="55" t="s">
        <v>47</v>
      </c>
      <c r="C12" s="52" t="s">
        <v>109</v>
      </c>
      <c r="D12" s="59" t="s">
        <v>4</v>
      </c>
      <c r="E12" s="67">
        <v>2</v>
      </c>
      <c r="F12" s="69">
        <v>150000</v>
      </c>
      <c r="G12" s="69">
        <f>F12*E12</f>
        <v>300000</v>
      </c>
      <c r="I12" s="22" t="s">
        <v>83</v>
      </c>
      <c r="J12" s="39"/>
    </row>
    <row r="13" spans="1:10" ht="25.5" x14ac:dyDescent="0.25">
      <c r="A13" s="85">
        <v>14.1</v>
      </c>
      <c r="B13" s="79" t="s">
        <v>49</v>
      </c>
      <c r="C13" s="80"/>
      <c r="D13" s="81" t="s">
        <v>4</v>
      </c>
      <c r="E13" s="82"/>
      <c r="F13" s="83"/>
      <c r="G13" s="83"/>
      <c r="I13" s="22" t="s">
        <v>83</v>
      </c>
      <c r="J13" s="139" t="s">
        <v>178</v>
      </c>
    </row>
    <row r="14" spans="1:10" ht="15.75" thickBot="1" x14ac:dyDescent="0.3">
      <c r="A14" s="65">
        <v>14.11</v>
      </c>
      <c r="B14" s="60" t="s">
        <v>42</v>
      </c>
      <c r="C14" s="52" t="s">
        <v>110</v>
      </c>
      <c r="D14" s="61" t="s">
        <v>48</v>
      </c>
      <c r="E14" s="67">
        <v>1</v>
      </c>
      <c r="F14" s="69">
        <v>30000</v>
      </c>
      <c r="G14" s="69">
        <f>F14*E14</f>
        <v>30000</v>
      </c>
      <c r="H14" s="69">
        <f t="shared" ref="H14:I14" si="0">G14*F14</f>
        <v>900000000</v>
      </c>
      <c r="I14" s="69">
        <f t="shared" si="0"/>
        <v>27000000000000</v>
      </c>
      <c r="J14" s="40"/>
    </row>
    <row r="15" spans="1:10" ht="15.75" thickBot="1" x14ac:dyDescent="0.3">
      <c r="A15" s="18"/>
      <c r="B15" s="19"/>
      <c r="C15" s="19"/>
      <c r="D15" s="19"/>
      <c r="E15" s="159" t="s">
        <v>70</v>
      </c>
      <c r="F15" s="160"/>
      <c r="G15" s="70">
        <f>SUM(G7:G14)</f>
        <v>1583500</v>
      </c>
      <c r="J15" s="138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</sheetData>
  <mergeCells count="4">
    <mergeCell ref="A2:C2"/>
    <mergeCell ref="A3:C3"/>
    <mergeCell ref="A4:C4"/>
    <mergeCell ref="E15:F15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5"/>
  <sheetViews>
    <sheetView zoomScaleNormal="100" zoomScaleSheetLayoutView="115" workbookViewId="0">
      <selection activeCell="G19" sqref="G19"/>
    </sheetView>
  </sheetViews>
  <sheetFormatPr defaultRowHeight="15" x14ac:dyDescent="0.25"/>
  <cols>
    <col min="1" max="1" width="5.5703125" bestFit="1" customWidth="1"/>
    <col min="2" max="2" width="20" customWidth="1"/>
    <col min="3" max="3" width="46.140625" customWidth="1"/>
    <col min="4" max="4" width="6.42578125" bestFit="1" customWidth="1"/>
    <col min="5" max="5" width="9.7109375" customWidth="1"/>
    <col min="6" max="7" width="10" customWidth="1"/>
    <col min="8" max="8" width="58.7109375" customWidth="1"/>
  </cols>
  <sheetData>
    <row r="1" spans="1:8" x14ac:dyDescent="0.25">
      <c r="D1" s="1"/>
      <c r="E1" s="1"/>
    </row>
    <row r="2" spans="1:8" ht="15.75" x14ac:dyDescent="0.25">
      <c r="A2" s="156" t="s">
        <v>25</v>
      </c>
      <c r="B2" s="156"/>
      <c r="C2" s="156"/>
      <c r="D2" s="1"/>
      <c r="E2" s="1"/>
    </row>
    <row r="3" spans="1:8" ht="15.75" x14ac:dyDescent="0.25">
      <c r="A3" s="157" t="s">
        <v>71</v>
      </c>
      <c r="B3" s="157"/>
      <c r="C3" s="157"/>
      <c r="D3" s="3"/>
      <c r="E3" s="3"/>
    </row>
    <row r="4" spans="1:8" x14ac:dyDescent="0.25">
      <c r="A4" s="158" t="str">
        <f>'HP Box A_Indonesia'!A4</f>
        <v>Rev: 16 July 2012</v>
      </c>
      <c r="B4" s="158"/>
      <c r="C4" s="158"/>
      <c r="D4" s="2"/>
      <c r="E4" s="2"/>
    </row>
    <row r="5" spans="1:8" ht="15.75" thickBot="1" x14ac:dyDescent="0.3">
      <c r="A5" s="5"/>
      <c r="B5" s="2"/>
      <c r="C5" s="6"/>
      <c r="D5" s="6"/>
      <c r="E5" s="6"/>
      <c r="F5" s="5"/>
      <c r="G5" s="5"/>
      <c r="H5" s="5"/>
    </row>
    <row r="6" spans="1:8" ht="39" thickBot="1" x14ac:dyDescent="0.3">
      <c r="A6" s="13" t="s">
        <v>27</v>
      </c>
      <c r="B6" s="14" t="s">
        <v>0</v>
      </c>
      <c r="C6" s="14" t="s">
        <v>1</v>
      </c>
      <c r="D6" s="14" t="s">
        <v>2</v>
      </c>
      <c r="E6" s="14" t="s">
        <v>24</v>
      </c>
      <c r="F6" s="14" t="s">
        <v>72</v>
      </c>
      <c r="G6" s="15" t="s">
        <v>73</v>
      </c>
      <c r="H6" s="7" t="s">
        <v>30</v>
      </c>
    </row>
    <row r="7" spans="1:8" x14ac:dyDescent="0.25">
      <c r="A7" s="32">
        <v>15.1</v>
      </c>
      <c r="B7" s="36" t="s">
        <v>37</v>
      </c>
      <c r="C7" s="96" t="s">
        <v>111</v>
      </c>
      <c r="D7" s="31" t="s">
        <v>57</v>
      </c>
      <c r="E7" s="86">
        <v>1</v>
      </c>
      <c r="F7" s="97">
        <v>29500</v>
      </c>
      <c r="G7" s="97">
        <f t="shared" ref="G7:G19" si="0">F7*E7</f>
        <v>29500</v>
      </c>
      <c r="H7" s="48"/>
    </row>
    <row r="8" spans="1:8" x14ac:dyDescent="0.25">
      <c r="A8" s="34">
        <v>15.2</v>
      </c>
      <c r="B8" s="33" t="s">
        <v>18</v>
      </c>
      <c r="C8" s="87" t="s">
        <v>112</v>
      </c>
      <c r="D8" s="31" t="s">
        <v>57</v>
      </c>
      <c r="E8" s="86">
        <v>1</v>
      </c>
      <c r="F8" s="97">
        <v>37500</v>
      </c>
      <c r="G8" s="97">
        <f t="shared" si="0"/>
        <v>37500</v>
      </c>
      <c r="H8" s="90"/>
    </row>
    <row r="9" spans="1:8" x14ac:dyDescent="0.25">
      <c r="A9" s="34">
        <v>15.3</v>
      </c>
      <c r="B9" s="33" t="s">
        <v>19</v>
      </c>
      <c r="C9" s="93" t="s">
        <v>113</v>
      </c>
      <c r="D9" s="30" t="s">
        <v>58</v>
      </c>
      <c r="E9" s="86">
        <v>2</v>
      </c>
      <c r="F9" s="97">
        <v>23000</v>
      </c>
      <c r="G9" s="97">
        <f t="shared" si="0"/>
        <v>46000</v>
      </c>
      <c r="H9" s="91"/>
    </row>
    <row r="10" spans="1:8" x14ac:dyDescent="0.25">
      <c r="A10" s="34">
        <v>15.4</v>
      </c>
      <c r="B10" s="33" t="s">
        <v>50</v>
      </c>
      <c r="C10" s="87" t="s">
        <v>51</v>
      </c>
      <c r="D10" s="30" t="s">
        <v>59</v>
      </c>
      <c r="E10" s="86">
        <v>2</v>
      </c>
      <c r="F10" s="97">
        <v>2000</v>
      </c>
      <c r="G10" s="97">
        <f t="shared" si="0"/>
        <v>4000</v>
      </c>
      <c r="H10" s="91"/>
    </row>
    <row r="11" spans="1:8" s="95" customFormat="1" x14ac:dyDescent="0.25">
      <c r="A11" s="94">
        <v>15.5</v>
      </c>
      <c r="B11" s="37" t="s">
        <v>26</v>
      </c>
      <c r="C11" s="93" t="s">
        <v>114</v>
      </c>
      <c r="D11" s="30" t="s">
        <v>58</v>
      </c>
      <c r="E11" s="86">
        <v>2</v>
      </c>
      <c r="F11" s="97">
        <v>27000</v>
      </c>
      <c r="G11" s="97">
        <f t="shared" si="0"/>
        <v>54000</v>
      </c>
      <c r="H11" s="91"/>
    </row>
    <row r="12" spans="1:8" x14ac:dyDescent="0.25">
      <c r="A12" s="34">
        <v>15.6</v>
      </c>
      <c r="B12" s="33" t="s">
        <v>55</v>
      </c>
      <c r="C12" s="87" t="s">
        <v>120</v>
      </c>
      <c r="D12" s="30" t="s">
        <v>58</v>
      </c>
      <c r="E12" s="86">
        <v>2</v>
      </c>
      <c r="F12" s="97">
        <v>10000</v>
      </c>
      <c r="G12" s="97">
        <f t="shared" si="0"/>
        <v>20000</v>
      </c>
      <c r="H12" s="91"/>
    </row>
    <row r="13" spans="1:8" x14ac:dyDescent="0.25">
      <c r="A13" s="34">
        <v>15.7</v>
      </c>
      <c r="B13" s="33" t="s">
        <v>20</v>
      </c>
      <c r="C13" s="87" t="s">
        <v>121</v>
      </c>
      <c r="D13" s="30" t="s">
        <v>58</v>
      </c>
      <c r="E13" s="86">
        <v>2</v>
      </c>
      <c r="F13" s="97">
        <v>49000</v>
      </c>
      <c r="G13" s="97">
        <f t="shared" si="0"/>
        <v>98000</v>
      </c>
      <c r="H13" s="91"/>
    </row>
    <row r="14" spans="1:8" x14ac:dyDescent="0.25">
      <c r="A14" s="34">
        <v>15.8</v>
      </c>
      <c r="B14" s="33" t="s">
        <v>54</v>
      </c>
      <c r="C14" s="87" t="s">
        <v>115</v>
      </c>
      <c r="D14" s="38" t="s">
        <v>62</v>
      </c>
      <c r="E14" s="86">
        <v>2</v>
      </c>
      <c r="F14" s="97">
        <v>13350</v>
      </c>
      <c r="G14" s="97">
        <f t="shared" si="0"/>
        <v>26700</v>
      </c>
      <c r="H14" s="91"/>
    </row>
    <row r="15" spans="1:8" x14ac:dyDescent="0.25">
      <c r="A15" s="34">
        <v>15.9</v>
      </c>
      <c r="B15" s="33" t="s">
        <v>21</v>
      </c>
      <c r="C15" s="89" t="s">
        <v>116</v>
      </c>
      <c r="D15" s="30" t="s">
        <v>57</v>
      </c>
      <c r="E15" s="86">
        <v>2</v>
      </c>
      <c r="F15" s="97">
        <v>11000</v>
      </c>
      <c r="G15" s="97">
        <f t="shared" si="0"/>
        <v>22000</v>
      </c>
      <c r="H15" s="91"/>
    </row>
    <row r="16" spans="1:8" x14ac:dyDescent="0.25">
      <c r="A16" s="35">
        <v>15.1</v>
      </c>
      <c r="B16" s="33" t="s">
        <v>9</v>
      </c>
      <c r="C16" s="89" t="s">
        <v>9</v>
      </c>
      <c r="D16" s="38" t="s">
        <v>61</v>
      </c>
      <c r="E16" s="86">
        <v>2</v>
      </c>
      <c r="F16" s="97">
        <v>3500</v>
      </c>
      <c r="G16" s="97">
        <f t="shared" si="0"/>
        <v>7000</v>
      </c>
      <c r="H16" s="91"/>
    </row>
    <row r="17" spans="1:8" x14ac:dyDescent="0.25">
      <c r="A17" s="35">
        <v>15.11</v>
      </c>
      <c r="B17" s="33" t="s">
        <v>52</v>
      </c>
      <c r="C17" s="87" t="s">
        <v>117</v>
      </c>
      <c r="D17" s="30" t="s">
        <v>57</v>
      </c>
      <c r="E17" s="86">
        <v>4</v>
      </c>
      <c r="F17" s="97">
        <v>23500</v>
      </c>
      <c r="G17" s="97">
        <f t="shared" si="0"/>
        <v>94000</v>
      </c>
      <c r="H17" s="91"/>
    </row>
    <row r="18" spans="1:8" x14ac:dyDescent="0.25">
      <c r="A18" s="35">
        <v>15.12</v>
      </c>
      <c r="B18" s="33" t="s">
        <v>53</v>
      </c>
      <c r="C18" s="87" t="s">
        <v>118</v>
      </c>
      <c r="D18" s="38" t="s">
        <v>60</v>
      </c>
      <c r="E18" s="86">
        <v>2</v>
      </c>
      <c r="F18" s="97">
        <v>6500</v>
      </c>
      <c r="G18" s="97">
        <f t="shared" si="0"/>
        <v>13000</v>
      </c>
      <c r="H18" s="92"/>
    </row>
    <row r="19" spans="1:8" ht="15.75" thickBot="1" x14ac:dyDescent="0.3">
      <c r="A19" s="35">
        <v>15.15</v>
      </c>
      <c r="B19" s="33" t="s">
        <v>42</v>
      </c>
      <c r="C19" s="87" t="s">
        <v>119</v>
      </c>
      <c r="D19" s="38" t="s">
        <v>48</v>
      </c>
      <c r="E19" s="86">
        <v>1</v>
      </c>
      <c r="F19" s="97">
        <v>59900</v>
      </c>
      <c r="G19" s="97">
        <f t="shared" si="0"/>
        <v>59900</v>
      </c>
      <c r="H19" s="40"/>
    </row>
    <row r="20" spans="1:8" ht="15.75" thickBot="1" x14ac:dyDescent="0.3">
      <c r="A20" s="18"/>
      <c r="B20" s="19"/>
      <c r="C20" s="19"/>
      <c r="D20" s="19"/>
      <c r="E20" s="25" t="s">
        <v>74</v>
      </c>
      <c r="F20" s="23"/>
      <c r="G20" s="24"/>
      <c r="H20" s="17"/>
    </row>
    <row r="21" spans="1:8" ht="15.75" thickBot="1" x14ac:dyDescent="0.3">
      <c r="A21" s="9"/>
      <c r="B21" s="9"/>
      <c r="C21" s="9"/>
      <c r="D21" s="9"/>
      <c r="E21" s="9"/>
      <c r="F21" s="25"/>
      <c r="G21" s="70">
        <f>SUM(G7:G19)</f>
        <v>511600</v>
      </c>
      <c r="H21" s="20"/>
    </row>
    <row r="22" spans="1:8" x14ac:dyDescent="0.25">
      <c r="A22" s="9"/>
      <c r="B22" s="9"/>
      <c r="C22" s="9"/>
      <c r="D22" s="9"/>
      <c r="E22" s="9"/>
      <c r="F22" s="9"/>
      <c r="G22" s="9"/>
      <c r="H22" s="16"/>
    </row>
    <row r="23" spans="1:8" x14ac:dyDescent="0.25">
      <c r="A23" s="9"/>
      <c r="B23" s="9"/>
      <c r="C23" s="9"/>
      <c r="D23" s="9"/>
      <c r="E23" s="9"/>
      <c r="F23" s="9"/>
      <c r="G23" s="9"/>
      <c r="H23" s="9"/>
    </row>
    <row r="24" spans="1:8" x14ac:dyDescent="0.25">
      <c r="A24" s="9"/>
      <c r="B24" s="9"/>
      <c r="C24" s="9"/>
      <c r="D24" s="9"/>
      <c r="E24" s="9"/>
      <c r="F24" s="9"/>
      <c r="G24" s="9"/>
      <c r="H24" s="9"/>
    </row>
    <row r="25" spans="1:8" x14ac:dyDescent="0.25">
      <c r="F25" s="9"/>
      <c r="G25" s="9"/>
      <c r="H25" s="9"/>
    </row>
  </sheetData>
  <mergeCells count="3">
    <mergeCell ref="A2:C2"/>
    <mergeCell ref="A4:C4"/>
    <mergeCell ref="A3:C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2"/>
  <sheetViews>
    <sheetView topLeftCell="A3" workbookViewId="0">
      <selection activeCell="H21" sqref="H21"/>
    </sheetView>
  </sheetViews>
  <sheetFormatPr defaultRowHeight="15" x14ac:dyDescent="0.25"/>
  <cols>
    <col min="1" max="1" width="5.42578125" bestFit="1" customWidth="1"/>
    <col min="2" max="2" width="20" customWidth="1"/>
    <col min="3" max="3" width="46.140625" customWidth="1"/>
    <col min="4" max="4" width="6.85546875" bestFit="1" customWidth="1"/>
    <col min="5" max="5" width="10.5703125" customWidth="1"/>
    <col min="6" max="7" width="11.42578125" bestFit="1" customWidth="1"/>
    <col min="8" max="8" width="63" customWidth="1"/>
  </cols>
  <sheetData>
    <row r="1" spans="1:8" x14ac:dyDescent="0.25">
      <c r="D1" s="1"/>
      <c r="E1" s="1"/>
    </row>
    <row r="2" spans="1:8" ht="15.75" x14ac:dyDescent="0.25">
      <c r="A2" s="156" t="s">
        <v>35</v>
      </c>
      <c r="B2" s="156"/>
      <c r="C2" s="156"/>
      <c r="D2" s="1"/>
      <c r="E2" s="1"/>
    </row>
    <row r="3" spans="1:8" ht="15.75" x14ac:dyDescent="0.25">
      <c r="A3" s="157" t="s">
        <v>71</v>
      </c>
      <c r="B3" s="157"/>
      <c r="C3" s="157"/>
      <c r="D3" s="3"/>
      <c r="E3" s="3"/>
    </row>
    <row r="4" spans="1:8" x14ac:dyDescent="0.25">
      <c r="A4" s="158" t="str">
        <f>'HP Box A_Indonesia'!A4</f>
        <v>Rev: 16 July 2012</v>
      </c>
      <c r="B4" s="158"/>
      <c r="C4" s="158"/>
      <c r="D4" s="2"/>
      <c r="E4" s="2"/>
    </row>
    <row r="5" spans="1:8" ht="15.75" thickBot="1" x14ac:dyDescent="0.3">
      <c r="B5" s="2"/>
      <c r="C5" s="6"/>
      <c r="D5" s="6"/>
      <c r="E5" s="6"/>
    </row>
    <row r="6" spans="1:8" ht="39" thickBot="1" x14ac:dyDescent="0.3">
      <c r="A6" s="13" t="s">
        <v>27</v>
      </c>
      <c r="B6" s="26" t="s">
        <v>0</v>
      </c>
      <c r="C6" s="14" t="s">
        <v>1</v>
      </c>
      <c r="D6" s="14" t="s">
        <v>2</v>
      </c>
      <c r="E6" s="14" t="s">
        <v>24</v>
      </c>
      <c r="F6" s="14" t="s">
        <v>72</v>
      </c>
      <c r="G6" s="15" t="s">
        <v>73</v>
      </c>
      <c r="H6" s="29" t="s">
        <v>30</v>
      </c>
    </row>
    <row r="7" spans="1:8" x14ac:dyDescent="0.25">
      <c r="A7" s="100">
        <v>16.100000000000001</v>
      </c>
      <c r="B7" s="55" t="s">
        <v>10</v>
      </c>
      <c r="C7" s="88" t="s">
        <v>122</v>
      </c>
      <c r="D7" s="68" t="s">
        <v>4</v>
      </c>
      <c r="E7" s="86">
        <v>4</v>
      </c>
      <c r="F7" s="98">
        <v>150000</v>
      </c>
      <c r="G7" s="98">
        <f t="shared" ref="G7:G20" si="0">F7*E7</f>
        <v>600000</v>
      </c>
      <c r="H7" s="109"/>
    </row>
    <row r="8" spans="1:8" x14ac:dyDescent="0.25">
      <c r="A8" s="101">
        <v>16.2</v>
      </c>
      <c r="B8" s="89" t="s">
        <v>92</v>
      </c>
      <c r="C8" s="88" t="s">
        <v>123</v>
      </c>
      <c r="D8" s="68" t="s">
        <v>45</v>
      </c>
      <c r="E8" s="86">
        <v>2</v>
      </c>
      <c r="F8" s="98">
        <v>83000</v>
      </c>
      <c r="G8" s="98">
        <f t="shared" si="0"/>
        <v>166000</v>
      </c>
      <c r="H8" s="110"/>
    </row>
    <row r="9" spans="1:8" x14ac:dyDescent="0.25">
      <c r="A9" s="102">
        <v>16.3</v>
      </c>
      <c r="B9" s="89" t="s">
        <v>11</v>
      </c>
      <c r="C9" s="87" t="s">
        <v>12</v>
      </c>
      <c r="D9" s="59" t="s">
        <v>63</v>
      </c>
      <c r="E9" s="86">
        <v>1</v>
      </c>
      <c r="F9" s="98">
        <v>35000</v>
      </c>
      <c r="G9" s="98">
        <f t="shared" si="0"/>
        <v>35000</v>
      </c>
      <c r="H9" s="110"/>
    </row>
    <row r="10" spans="1:8" x14ac:dyDescent="0.25">
      <c r="A10" s="102">
        <v>16.399999999999999</v>
      </c>
      <c r="B10" s="89" t="s">
        <v>11</v>
      </c>
      <c r="C10" s="87" t="s">
        <v>13</v>
      </c>
      <c r="D10" s="59" t="s">
        <v>63</v>
      </c>
      <c r="E10" s="86">
        <v>1</v>
      </c>
      <c r="F10" s="98">
        <v>22500</v>
      </c>
      <c r="G10" s="98">
        <f t="shared" si="0"/>
        <v>22500</v>
      </c>
      <c r="H10" s="110"/>
    </row>
    <row r="11" spans="1:8" x14ac:dyDescent="0.25">
      <c r="A11" s="102">
        <v>16.5</v>
      </c>
      <c r="B11" s="89" t="s">
        <v>11</v>
      </c>
      <c r="C11" s="87" t="s">
        <v>14</v>
      </c>
      <c r="D11" s="59" t="s">
        <v>63</v>
      </c>
      <c r="E11" s="86">
        <v>1</v>
      </c>
      <c r="F11" s="98">
        <v>70000</v>
      </c>
      <c r="G11" s="98">
        <f t="shared" si="0"/>
        <v>70000</v>
      </c>
      <c r="H11" s="110"/>
    </row>
    <row r="12" spans="1:8" x14ac:dyDescent="0.25">
      <c r="A12" s="102">
        <v>16.600000000000001</v>
      </c>
      <c r="B12" s="89" t="s">
        <v>11</v>
      </c>
      <c r="C12" s="87" t="s">
        <v>15</v>
      </c>
      <c r="D12" s="59" t="s">
        <v>63</v>
      </c>
      <c r="E12" s="86">
        <v>1</v>
      </c>
      <c r="F12" s="98">
        <v>105000</v>
      </c>
      <c r="G12" s="98">
        <f t="shared" si="0"/>
        <v>105000</v>
      </c>
      <c r="H12" s="110"/>
    </row>
    <row r="13" spans="1:8" x14ac:dyDescent="0.25">
      <c r="A13" s="102">
        <v>16.7</v>
      </c>
      <c r="B13" s="89" t="s">
        <v>56</v>
      </c>
      <c r="C13" s="87" t="s">
        <v>124</v>
      </c>
      <c r="D13" s="59" t="s">
        <v>64</v>
      </c>
      <c r="E13" s="86">
        <v>1</v>
      </c>
      <c r="F13" s="98">
        <v>75000</v>
      </c>
      <c r="G13" s="98">
        <f t="shared" si="0"/>
        <v>75000</v>
      </c>
      <c r="H13" s="110"/>
    </row>
    <row r="14" spans="1:8" x14ac:dyDescent="0.25">
      <c r="A14" s="102">
        <v>16.8</v>
      </c>
      <c r="B14" s="89" t="s">
        <v>36</v>
      </c>
      <c r="C14" s="88" t="s">
        <v>125</v>
      </c>
      <c r="D14" s="59" t="s">
        <v>65</v>
      </c>
      <c r="E14" s="86">
        <v>10</v>
      </c>
      <c r="F14" s="98">
        <v>5000</v>
      </c>
      <c r="G14" s="98">
        <f t="shared" si="0"/>
        <v>50000</v>
      </c>
      <c r="H14" s="110"/>
    </row>
    <row r="15" spans="1:8" x14ac:dyDescent="0.25">
      <c r="A15" s="102">
        <v>16.899999999999999</v>
      </c>
      <c r="B15" s="89" t="s">
        <v>16</v>
      </c>
      <c r="C15" s="87" t="s">
        <v>126</v>
      </c>
      <c r="D15" s="59" t="s">
        <v>4</v>
      </c>
      <c r="E15" s="86">
        <v>1</v>
      </c>
      <c r="F15" s="98">
        <v>50000</v>
      </c>
      <c r="G15" s="98">
        <f t="shared" si="0"/>
        <v>50000</v>
      </c>
      <c r="H15" s="110"/>
    </row>
    <row r="16" spans="1:8" x14ac:dyDescent="0.25">
      <c r="A16" s="102">
        <v>17</v>
      </c>
      <c r="B16" s="103" t="s">
        <v>17</v>
      </c>
      <c r="C16" s="88" t="s">
        <v>127</v>
      </c>
      <c r="D16" s="68" t="s">
        <v>61</v>
      </c>
      <c r="E16" s="86">
        <v>2</v>
      </c>
      <c r="F16" s="98">
        <v>56800</v>
      </c>
      <c r="G16" s="98">
        <f t="shared" si="0"/>
        <v>113600</v>
      </c>
      <c r="H16" s="110"/>
    </row>
    <row r="17" spans="1:8" x14ac:dyDescent="0.25">
      <c r="A17" s="102">
        <v>17.100000000000001</v>
      </c>
      <c r="B17" s="104" t="s">
        <v>85</v>
      </c>
      <c r="C17" s="88" t="s">
        <v>128</v>
      </c>
      <c r="D17" s="108" t="s">
        <v>5</v>
      </c>
      <c r="E17" s="86">
        <v>2</v>
      </c>
      <c r="F17" s="98">
        <v>50000</v>
      </c>
      <c r="G17" s="98">
        <f t="shared" si="0"/>
        <v>100000</v>
      </c>
      <c r="H17" s="110"/>
    </row>
    <row r="18" spans="1:8" ht="25.5" x14ac:dyDescent="0.25">
      <c r="A18" s="102">
        <v>17.2</v>
      </c>
      <c r="B18" s="105" t="s">
        <v>34</v>
      </c>
      <c r="C18" s="87" t="s">
        <v>129</v>
      </c>
      <c r="D18" s="59" t="s">
        <v>94</v>
      </c>
      <c r="E18" s="86">
        <v>3</v>
      </c>
      <c r="F18" s="98">
        <v>100000</v>
      </c>
      <c r="G18" s="98">
        <f t="shared" si="0"/>
        <v>300000</v>
      </c>
      <c r="H18" s="110"/>
    </row>
    <row r="19" spans="1:8" ht="25.5" x14ac:dyDescent="0.25">
      <c r="A19" s="102">
        <v>17.3</v>
      </c>
      <c r="B19" s="106" t="s">
        <v>34</v>
      </c>
      <c r="C19" s="87" t="s">
        <v>130</v>
      </c>
      <c r="D19" s="59" t="s">
        <v>94</v>
      </c>
      <c r="E19" s="86">
        <v>1</v>
      </c>
      <c r="F19" s="98">
        <v>100000</v>
      </c>
      <c r="G19" s="98">
        <f t="shared" si="0"/>
        <v>100000</v>
      </c>
      <c r="H19" s="110"/>
    </row>
    <row r="20" spans="1:8" ht="15.75" thickBot="1" x14ac:dyDescent="0.3">
      <c r="A20" s="102">
        <v>17.399999999999999</v>
      </c>
      <c r="B20" s="107" t="s">
        <v>42</v>
      </c>
      <c r="C20" s="87" t="s">
        <v>131</v>
      </c>
      <c r="D20" s="59" t="s">
        <v>94</v>
      </c>
      <c r="E20" s="86">
        <v>1</v>
      </c>
      <c r="F20" s="98">
        <v>30000</v>
      </c>
      <c r="G20" s="98">
        <f t="shared" si="0"/>
        <v>30000</v>
      </c>
      <c r="H20" s="111"/>
    </row>
    <row r="21" spans="1:8" ht="15.75" thickBot="1" x14ac:dyDescent="0.3">
      <c r="A21" s="28"/>
      <c r="B21" s="27"/>
      <c r="C21" s="27"/>
      <c r="D21" s="27"/>
      <c r="E21" s="161" t="s">
        <v>75</v>
      </c>
      <c r="F21" s="161"/>
      <c r="G21" s="99">
        <f>SUM(G7:G20)</f>
        <v>1817100</v>
      </c>
      <c r="H21" s="21"/>
    </row>
    <row r="22" spans="1:8" x14ac:dyDescent="0.25">
      <c r="A22" s="21"/>
      <c r="B22" s="11"/>
      <c r="C22" s="11"/>
      <c r="D22" s="11"/>
      <c r="E22" s="11"/>
      <c r="F22" s="21"/>
      <c r="G22" s="21"/>
      <c r="H22" s="21"/>
    </row>
  </sheetData>
  <mergeCells count="4">
    <mergeCell ref="A2:C2"/>
    <mergeCell ref="A3:C3"/>
    <mergeCell ref="A4:C4"/>
    <mergeCell ref="E21:F2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I15"/>
  <sheetViews>
    <sheetView topLeftCell="A2" workbookViewId="0">
      <selection activeCell="H17" sqref="H17"/>
    </sheetView>
  </sheetViews>
  <sheetFormatPr defaultRowHeight="15" x14ac:dyDescent="0.25"/>
  <cols>
    <col min="2" max="2" width="27.7109375" customWidth="1"/>
    <col min="3" max="3" width="36.85546875" customWidth="1"/>
    <col min="6" max="6" width="46.85546875" customWidth="1"/>
    <col min="7" max="7" width="10" bestFit="1" customWidth="1"/>
    <col min="8" max="8" width="8.7109375" bestFit="1" customWidth="1"/>
    <col min="9" max="9" width="11.42578125" bestFit="1" customWidth="1"/>
  </cols>
  <sheetData>
    <row r="3" spans="1:9" ht="17.25" thickBot="1" x14ac:dyDescent="0.35">
      <c r="A3" s="112" t="s">
        <v>133</v>
      </c>
      <c r="B3" s="113"/>
      <c r="C3" s="113"/>
      <c r="D3" s="114"/>
      <c r="E3" s="114"/>
      <c r="F3" s="115"/>
      <c r="G3" s="5"/>
      <c r="H3" s="116"/>
      <c r="I3" s="116"/>
    </row>
    <row r="4" spans="1:9" ht="45.75" thickBot="1" x14ac:dyDescent="0.3">
      <c r="A4" s="117" t="s">
        <v>134</v>
      </c>
      <c r="B4" s="117" t="s">
        <v>0</v>
      </c>
      <c r="C4" s="117" t="s">
        <v>1</v>
      </c>
      <c r="D4" s="14" t="s">
        <v>2</v>
      </c>
      <c r="E4" s="14" t="s">
        <v>24</v>
      </c>
      <c r="F4" s="118" t="s">
        <v>135</v>
      </c>
      <c r="G4" s="119" t="s">
        <v>136</v>
      </c>
      <c r="H4" s="120" t="s">
        <v>137</v>
      </c>
      <c r="I4" s="121" t="s">
        <v>138</v>
      </c>
    </row>
    <row r="5" spans="1:9" x14ac:dyDescent="0.25">
      <c r="A5" s="122">
        <v>1</v>
      </c>
      <c r="B5" s="123" t="s">
        <v>139</v>
      </c>
      <c r="C5" s="123" t="s">
        <v>160</v>
      </c>
      <c r="D5" s="124">
        <v>5</v>
      </c>
      <c r="E5" s="125" t="s">
        <v>140</v>
      </c>
      <c r="F5" s="126" t="s">
        <v>141</v>
      </c>
      <c r="G5" s="127">
        <v>5000</v>
      </c>
      <c r="H5" s="128">
        <v>1</v>
      </c>
      <c r="I5" s="129">
        <f t="shared" ref="I5:I14" si="0">D5*G5*H5</f>
        <v>25000</v>
      </c>
    </row>
    <row r="6" spans="1:9" x14ac:dyDescent="0.25">
      <c r="A6" s="122">
        <v>2</v>
      </c>
      <c r="B6" s="123" t="s">
        <v>142</v>
      </c>
      <c r="C6" s="123" t="s">
        <v>159</v>
      </c>
      <c r="D6" s="124">
        <v>1</v>
      </c>
      <c r="E6" s="125" t="s">
        <v>140</v>
      </c>
      <c r="F6" s="126" t="s">
        <v>143</v>
      </c>
      <c r="G6" s="127">
        <v>17500</v>
      </c>
      <c r="H6" s="128">
        <v>1</v>
      </c>
      <c r="I6" s="129">
        <f t="shared" si="0"/>
        <v>17500</v>
      </c>
    </row>
    <row r="7" spans="1:9" x14ac:dyDescent="0.25">
      <c r="A7" s="122">
        <v>3</v>
      </c>
      <c r="B7" s="123" t="s">
        <v>144</v>
      </c>
      <c r="C7" s="123" t="s">
        <v>158</v>
      </c>
      <c r="D7" s="124">
        <v>1</v>
      </c>
      <c r="E7" s="125" t="s">
        <v>164</v>
      </c>
      <c r="F7" s="126" t="s">
        <v>145</v>
      </c>
      <c r="G7" s="127">
        <v>20000</v>
      </c>
      <c r="H7" s="128">
        <v>1</v>
      </c>
      <c r="I7" s="129">
        <f t="shared" si="0"/>
        <v>20000</v>
      </c>
    </row>
    <row r="8" spans="1:9" ht="25.5" x14ac:dyDescent="0.25">
      <c r="A8" s="122">
        <v>4</v>
      </c>
      <c r="B8" s="123" t="s">
        <v>146</v>
      </c>
      <c r="C8" s="123" t="s">
        <v>167</v>
      </c>
      <c r="D8" s="124">
        <v>3</v>
      </c>
      <c r="E8" s="125" t="s">
        <v>140</v>
      </c>
      <c r="F8" s="126" t="s">
        <v>147</v>
      </c>
      <c r="G8" s="130">
        <v>7500</v>
      </c>
      <c r="H8" s="128">
        <v>1</v>
      </c>
      <c r="I8" s="129">
        <f t="shared" si="0"/>
        <v>22500</v>
      </c>
    </row>
    <row r="9" spans="1:9" ht="25.5" x14ac:dyDescent="0.25">
      <c r="A9" s="122">
        <v>5</v>
      </c>
      <c r="B9" s="123" t="s">
        <v>148</v>
      </c>
      <c r="C9" s="123" t="s">
        <v>161</v>
      </c>
      <c r="D9" s="124">
        <v>5</v>
      </c>
      <c r="E9" s="125" t="s">
        <v>140</v>
      </c>
      <c r="F9" s="126" t="s">
        <v>149</v>
      </c>
      <c r="G9" s="130">
        <v>5000</v>
      </c>
      <c r="H9" s="128">
        <v>1</v>
      </c>
      <c r="I9" s="129">
        <f t="shared" si="0"/>
        <v>25000</v>
      </c>
    </row>
    <row r="10" spans="1:9" ht="25.5" x14ac:dyDescent="0.25">
      <c r="A10" s="122">
        <v>6</v>
      </c>
      <c r="B10" s="123" t="s">
        <v>150</v>
      </c>
      <c r="C10" s="123" t="s">
        <v>162</v>
      </c>
      <c r="D10" s="124">
        <v>2</v>
      </c>
      <c r="E10" s="125" t="s">
        <v>140</v>
      </c>
      <c r="F10" s="126"/>
      <c r="G10" s="130">
        <v>90000</v>
      </c>
      <c r="H10" s="128">
        <v>1</v>
      </c>
      <c r="I10" s="129">
        <f t="shared" si="0"/>
        <v>180000</v>
      </c>
    </row>
    <row r="11" spans="1:9" ht="25.5" x14ac:dyDescent="0.25">
      <c r="A11" s="122">
        <v>7</v>
      </c>
      <c r="B11" s="123" t="s">
        <v>151</v>
      </c>
      <c r="C11" s="123" t="s">
        <v>163</v>
      </c>
      <c r="D11" s="124">
        <v>1</v>
      </c>
      <c r="E11" s="125" t="s">
        <v>57</v>
      </c>
      <c r="F11" s="126" t="s">
        <v>152</v>
      </c>
      <c r="G11" s="130">
        <v>25000</v>
      </c>
      <c r="H11" s="128">
        <v>1</v>
      </c>
      <c r="I11" s="129">
        <f t="shared" si="0"/>
        <v>25000</v>
      </c>
    </row>
    <row r="12" spans="1:9" ht="25.5" x14ac:dyDescent="0.25">
      <c r="A12" s="122">
        <v>8</v>
      </c>
      <c r="B12" s="123" t="s">
        <v>153</v>
      </c>
      <c r="C12" s="123" t="s">
        <v>165</v>
      </c>
      <c r="D12" s="124">
        <v>1</v>
      </c>
      <c r="E12" s="125" t="s">
        <v>140</v>
      </c>
      <c r="F12" s="126" t="s">
        <v>154</v>
      </c>
      <c r="G12" s="130">
        <v>5000</v>
      </c>
      <c r="H12" s="128">
        <v>1</v>
      </c>
      <c r="I12" s="129">
        <f t="shared" si="0"/>
        <v>5000</v>
      </c>
    </row>
    <row r="13" spans="1:9" x14ac:dyDescent="0.25">
      <c r="A13" s="122">
        <v>9</v>
      </c>
      <c r="B13" s="123" t="s">
        <v>155</v>
      </c>
      <c r="C13" s="123" t="s">
        <v>166</v>
      </c>
      <c r="D13" s="124">
        <v>2</v>
      </c>
      <c r="E13" s="125" t="s">
        <v>140</v>
      </c>
      <c r="F13" s="126" t="s">
        <v>156</v>
      </c>
      <c r="G13" s="130">
        <v>10000</v>
      </c>
      <c r="H13" s="128">
        <v>1</v>
      </c>
      <c r="I13" s="129">
        <f t="shared" si="0"/>
        <v>20000</v>
      </c>
    </row>
    <row r="14" spans="1:9" ht="25.5" x14ac:dyDescent="0.25">
      <c r="A14" s="122">
        <v>10</v>
      </c>
      <c r="B14" s="89" t="s">
        <v>42</v>
      </c>
      <c r="C14" s="89" t="s">
        <v>131</v>
      </c>
      <c r="D14" s="124">
        <v>1</v>
      </c>
      <c r="E14" s="125" t="s">
        <v>58</v>
      </c>
      <c r="F14" s="131" t="s">
        <v>157</v>
      </c>
      <c r="G14" s="133">
        <v>30000</v>
      </c>
      <c r="H14" s="128">
        <v>1</v>
      </c>
      <c r="I14" s="129">
        <f t="shared" si="0"/>
        <v>30000</v>
      </c>
    </row>
    <row r="15" spans="1:9" x14ac:dyDescent="0.25">
      <c r="I15" s="132">
        <f>SUM(I5:I14)</f>
        <v>370000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HP Box A_Indonesia</vt:lpstr>
      <vt:lpstr>Activity kit</vt:lpstr>
      <vt:lpstr>Training Kit </vt:lpstr>
      <vt:lpstr>Banner-kit</vt:lpstr>
      <vt:lpstr>Hygiene Kit</vt:lpstr>
    </vt:vector>
  </TitlesOfParts>
  <Company>IFRC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COTTAFAVI</dc:creator>
  <cp:lastModifiedBy>Letizia COTTAFAVI</cp:lastModifiedBy>
  <cp:lastPrinted>2012-05-18T09:07:37Z</cp:lastPrinted>
  <dcterms:created xsi:type="dcterms:W3CDTF">2009-02-26T08:11:20Z</dcterms:created>
  <dcterms:modified xsi:type="dcterms:W3CDTF">2018-10-08T08:04:21Z</dcterms:modified>
</cp:coreProperties>
</file>